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europe-my.sharepoint.com/personal/joeran_jennen_meg_mee_com/Documents/Desktop/Finanzcheck/2024/"/>
    </mc:Choice>
  </mc:AlternateContent>
  <xr:revisionPtr revIDLastSave="0" documentId="8_{EA94A235-E5E7-41F3-B4B2-2219C12DFCA0}" xr6:coauthVersionLast="47" xr6:coauthVersionMax="47" xr10:uidLastSave="{00000000-0000-0000-0000-000000000000}"/>
  <bookViews>
    <workbookView xWindow="-120" yWindow="-120" windowWidth="29040" windowHeight="15840" xr2:uid="{BA1DEB87-6ABA-4E1B-AB4C-84A6268EA6F8}"/>
  </bookViews>
  <sheets>
    <sheet name="Doku" sheetId="5" r:id="rId1"/>
    <sheet name="Kapitalbedarf Unternehmensgründ" sheetId="6" r:id="rId2"/>
    <sheet name="Umsatz_Aufwand" sheetId="4" r:id="rId3"/>
    <sheet name="Finanzierungsplan" sheetId="2" r:id="rId4"/>
    <sheet name="Liquiditätsplanungsübersicht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6" l="1"/>
  <c r="E11" i="6" s="1"/>
  <c r="E5" i="6"/>
  <c r="E6" i="6"/>
  <c r="E7" i="6"/>
  <c r="E8" i="6"/>
  <c r="E9" i="6"/>
  <c r="E10" i="6"/>
  <c r="C11" i="6"/>
  <c r="C22" i="6"/>
  <c r="E15" i="3"/>
  <c r="F15" i="3"/>
  <c r="D30" i="2"/>
  <c r="E30" i="2" s="1"/>
  <c r="F30" i="2" s="1"/>
  <c r="G30" i="2" s="1"/>
  <c r="D28" i="2"/>
  <c r="E28" i="2" s="1"/>
  <c r="D26" i="2"/>
  <c r="E26" i="2" s="1"/>
  <c r="F26" i="2" s="1"/>
  <c r="G26" i="2" s="1"/>
  <c r="D24" i="2"/>
  <c r="E16" i="2"/>
  <c r="G33" i="2"/>
  <c r="F33" i="2"/>
  <c r="E33" i="2"/>
  <c r="E14" i="4"/>
  <c r="D14" i="4"/>
  <c r="D15" i="4" s="1"/>
  <c r="C14" i="4"/>
  <c r="D15" i="3" s="1"/>
  <c r="D16" i="2"/>
  <c r="D9" i="2"/>
  <c r="B30" i="2"/>
  <c r="B31" i="2" s="1"/>
  <c r="B28" i="2"/>
  <c r="B29" i="2" s="1"/>
  <c r="B26" i="2"/>
  <c r="B27" i="2" s="1"/>
  <c r="B24" i="2"/>
  <c r="B25" i="2" s="1"/>
  <c r="E8" i="4"/>
  <c r="F12" i="3" s="1"/>
  <c r="F23" i="3" s="1"/>
  <c r="D8" i="4"/>
  <c r="E12" i="3" s="1"/>
  <c r="E23" i="3" s="1"/>
  <c r="C8" i="4"/>
  <c r="D12" i="3" s="1"/>
  <c r="D23" i="3" s="1"/>
  <c r="C25" i="6" l="1"/>
  <c r="C18" i="3"/>
  <c r="E24" i="2"/>
  <c r="C15" i="4"/>
  <c r="E15" i="4"/>
  <c r="D18" i="2"/>
  <c r="F28" i="2"/>
  <c r="F16" i="2"/>
  <c r="D20" i="2" l="1"/>
  <c r="C7" i="3"/>
  <c r="F24" i="2"/>
  <c r="E34" i="2"/>
  <c r="C30" i="4" s="1"/>
  <c r="C9" i="3"/>
  <c r="C22" i="3" s="1"/>
  <c r="D29" i="4"/>
  <c r="E17" i="3" s="1"/>
  <c r="C29" i="4"/>
  <c r="D17" i="3" s="1"/>
  <c r="E29" i="4"/>
  <c r="F17" i="3" s="1"/>
  <c r="G28" i="2"/>
  <c r="G16" i="2"/>
  <c r="G24" i="2" l="1"/>
  <c r="F34" i="2"/>
  <c r="D30" i="4" s="1"/>
  <c r="D31" i="4" s="1"/>
  <c r="E16" i="3" s="1"/>
  <c r="E21" i="3" s="1"/>
  <c r="C31" i="4"/>
  <c r="G34" i="2" l="1"/>
  <c r="E30" i="4" s="1"/>
  <c r="E31" i="4" s="1"/>
  <c r="F16" i="3" s="1"/>
  <c r="F21" i="3" s="1"/>
  <c r="D16" i="3"/>
  <c r="D33" i="4"/>
  <c r="D34" i="4" s="1"/>
  <c r="E24" i="3"/>
  <c r="C33" i="4"/>
  <c r="C34" i="4" s="1"/>
  <c r="C24" i="3"/>
  <c r="C25" i="3" s="1"/>
  <c r="D6" i="3" s="1"/>
  <c r="D21" i="3" l="1"/>
  <c r="D24" i="3" s="1"/>
  <c r="E33" i="4"/>
  <c r="E34" i="4" s="1"/>
  <c r="F24" i="3"/>
  <c r="F9" i="2" l="1"/>
  <c r="F18" i="2" s="1"/>
  <c r="E7" i="3" s="1"/>
  <c r="G9" i="2" l="1"/>
  <c r="G18" i="2" s="1"/>
  <c r="F7" i="3" l="1"/>
  <c r="E9" i="2"/>
  <c r="E18" i="2"/>
  <c r="D7" i="3"/>
  <c r="D9" i="3"/>
  <c r="D22" i="3"/>
  <c r="D25" i="3" s="1"/>
  <c r="E6" i="3" s="1"/>
  <c r="E9" i="3" s="1"/>
  <c r="E22" i="3" s="1"/>
  <c r="E25" i="3" s="1"/>
  <c r="F6" i="3" s="1"/>
  <c r="F9" i="3" s="1"/>
  <c r="F22" i="3" s="1"/>
  <c r="F2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tc={7EED9C0B-E2E3-434B-B832-25611D0E5B15}</author>
    <author>Jennen, Joeran</author>
  </authors>
  <commentList>
    <comment ref="D3" authorId="0" shapeId="0" xr:uid="{7EED9C0B-E2E3-434B-B832-25611D0E5B15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Bundesfinanzministerium - AfA-Tabellen </t>
      </text>
    </comment>
    <comment ref="C7" authorId="1" shapeId="0" xr:uid="{3B6FF938-7FDA-43FF-9597-BF3E04326A4C}">
      <text>
        <r>
          <rPr>
            <b/>
            <sz val="9"/>
            <color indexed="81"/>
            <rFont val="Segoe UI"/>
            <charset val="1"/>
          </rPr>
          <t>Jennen, Joeran:</t>
        </r>
        <r>
          <rPr>
            <sz val="9"/>
            <color indexed="81"/>
            <rFont val="Segoe UI"/>
            <charset val="1"/>
          </rPr>
          <t xml:space="preserve">
Beispiel</t>
        </r>
      </text>
    </comment>
    <comment ref="D7" authorId="1" shapeId="0" xr:uid="{D4DFEFDD-9FD8-4165-AA8F-77C9EEACD32A}">
      <text>
        <r>
          <rPr>
            <b/>
            <sz val="9"/>
            <color indexed="81"/>
            <rFont val="Segoe UI"/>
            <charset val="1"/>
          </rPr>
          <t>Jennen, Joeran:</t>
        </r>
        <r>
          <rPr>
            <sz val="9"/>
            <color indexed="81"/>
            <rFont val="Segoe UI"/>
            <charset val="1"/>
          </rPr>
          <t xml:space="preserve">
Beispiel 3 Jahre </t>
        </r>
      </text>
    </comment>
    <comment ref="C14" authorId="1" shapeId="0" xr:uid="{5263AB10-0C3D-4BD1-BE90-B4D107AF5B1C}">
      <text>
        <r>
          <rPr>
            <b/>
            <sz val="9"/>
            <color indexed="81"/>
            <rFont val="Segoe UI"/>
            <charset val="1"/>
          </rPr>
          <t>Jennen, Joeran:</t>
        </r>
        <r>
          <rPr>
            <sz val="9"/>
            <color indexed="81"/>
            <rFont val="Segoe UI"/>
            <charset val="1"/>
          </rPr>
          <t xml:space="preserve">
Bsp Kosten GmbH Gründung</t>
        </r>
      </text>
    </comment>
    <comment ref="C18" authorId="1" shapeId="0" xr:uid="{808A90D7-CC3B-41AB-A1FF-9DC4E411FE15}">
      <text>
        <r>
          <rPr>
            <b/>
            <sz val="9"/>
            <color indexed="81"/>
            <rFont val="Segoe UI"/>
            <charset val="1"/>
          </rPr>
          <t>Jennen, Joeran:</t>
        </r>
        <r>
          <rPr>
            <sz val="9"/>
            <color indexed="81"/>
            <rFont val="Segoe UI"/>
            <charset val="1"/>
          </rPr>
          <t xml:space="preserve">
Beispiel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tc={89268448-74D9-4A07-A091-FFB30D411629}</author>
  </authors>
  <commentList>
    <comment ref="A17" authorId="0" shapeId="0" xr:uid="{89268448-74D9-4A07-A091-FFB30D41162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mit minus eintragen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Jennen, Joeran</author>
  </authors>
  <commentList>
    <comment ref="D5" authorId="0" shapeId="0" xr:uid="{D2E93307-A403-4155-B7FA-DA128CEB53C6}">
      <text>
        <r>
          <rPr>
            <b/>
            <sz val="9"/>
            <color indexed="81"/>
            <rFont val="Segoe UI"/>
            <charset val="1"/>
          </rPr>
          <t>Jennen, Joeran:</t>
        </r>
        <r>
          <rPr>
            <sz val="9"/>
            <color indexed="81"/>
            <rFont val="Segoe UI"/>
            <charset val="1"/>
          </rPr>
          <t xml:space="preserve">
Beispiel für eine GmbH</t>
        </r>
      </text>
    </comment>
    <comment ref="D6" authorId="0" shapeId="0" xr:uid="{C2F623D1-6E97-4BE6-9A34-1B0251BC2174}">
      <text>
        <r>
          <rPr>
            <b/>
            <sz val="9"/>
            <color indexed="81"/>
            <rFont val="Segoe UI"/>
            <charset val="1"/>
          </rPr>
          <t>Jennen, Joeran:</t>
        </r>
        <r>
          <rPr>
            <sz val="9"/>
            <color indexed="81"/>
            <rFont val="Segoe UI"/>
            <charset val="1"/>
          </rPr>
          <t xml:space="preserve">
Beispiel für eine GmbH</t>
        </r>
      </text>
    </comment>
    <comment ref="D13" authorId="0" shapeId="0" xr:uid="{39C6BBCF-D229-4B80-9B2A-59EE40A970B8}">
      <text>
        <r>
          <rPr>
            <b/>
            <sz val="9"/>
            <color indexed="81"/>
            <rFont val="Segoe UI"/>
            <charset val="1"/>
          </rPr>
          <t>Jennen, Joeran:</t>
        </r>
        <r>
          <rPr>
            <sz val="9"/>
            <color indexed="81"/>
            <rFont val="Segoe UI"/>
            <charset val="1"/>
          </rPr>
          <t xml:space="preserve">
Bsp. Kredit 1 über 10000€ von der KfW</t>
        </r>
      </text>
    </comment>
    <comment ref="E13" authorId="0" shapeId="0" xr:uid="{09765F15-4A6C-40E3-B152-6DCCF13C9C7D}">
      <text>
        <r>
          <rPr>
            <b/>
            <sz val="9"/>
            <color indexed="81"/>
            <rFont val="Segoe UI"/>
            <charset val="1"/>
          </rPr>
          <t>Jennen, Joeran:</t>
        </r>
        <r>
          <rPr>
            <sz val="9"/>
            <color indexed="81"/>
            <rFont val="Segoe UI"/>
            <charset val="1"/>
          </rPr>
          <t xml:space="preserve">
Bsp. KfW Darlehen Nr. 2 für Jahr 1</t>
        </r>
      </text>
    </comment>
    <comment ref="D14" authorId="0" shapeId="0" xr:uid="{66D8E0F8-59B8-40BB-A096-E5428833BEC8}">
      <text>
        <r>
          <rPr>
            <b/>
            <sz val="9"/>
            <color indexed="81"/>
            <rFont val="Segoe UI"/>
            <charset val="1"/>
          </rPr>
          <t>Jennen, Joeran:</t>
        </r>
        <r>
          <rPr>
            <sz val="9"/>
            <color indexed="81"/>
            <rFont val="Segoe UI"/>
            <charset val="1"/>
          </rPr>
          <t xml:space="preserve">
Bsp. Darlehen Nr. 2</t>
        </r>
      </text>
    </comment>
    <comment ref="E25" authorId="0" shapeId="0" xr:uid="{27F665AA-C869-495D-A34B-82D04F70F48B}">
      <text>
        <r>
          <rPr>
            <b/>
            <sz val="9"/>
            <color indexed="81"/>
            <rFont val="Segoe UI"/>
            <charset val="1"/>
          </rPr>
          <t>Jennen, Joeran:</t>
        </r>
        <r>
          <rPr>
            <sz val="9"/>
            <color indexed="81"/>
            <rFont val="Segoe UI"/>
            <charset val="1"/>
          </rPr>
          <t xml:space="preserve">
mit minus eintragen</t>
        </r>
      </text>
    </comment>
    <comment ref="F27" authorId="0" shapeId="0" xr:uid="{7B98C78E-4E5E-422B-8DA2-C1B1C24E4CC1}">
      <text>
        <r>
          <rPr>
            <b/>
            <sz val="9"/>
            <color indexed="81"/>
            <rFont val="Segoe UI"/>
            <charset val="1"/>
          </rPr>
          <t>Jennen, Joeran:</t>
        </r>
        <r>
          <rPr>
            <sz val="9"/>
            <color indexed="81"/>
            <rFont val="Segoe UI"/>
            <charset val="1"/>
          </rPr>
          <t xml:space="preserve">
Bsp. Rückzahlung KfW Darlehen 1</t>
        </r>
      </text>
    </comment>
  </commentList>
</comments>
</file>

<file path=xl/sharedStrings.xml><?xml version="1.0" encoding="utf-8"?>
<sst xmlns="http://schemas.openxmlformats.org/spreadsheetml/2006/main" count="114" uniqueCount="91">
  <si>
    <t>Maschinen, Geräte, Anlagen, Werkzeuge</t>
  </si>
  <si>
    <t>Fahrzeuge</t>
  </si>
  <si>
    <t>…</t>
  </si>
  <si>
    <t>Summe langfristige Investitionen</t>
  </si>
  <si>
    <t>Roh-, Hilfs- und Betriebsstoffe</t>
  </si>
  <si>
    <t>Bezogene Waren und Leistungen</t>
  </si>
  <si>
    <t>Reserve für Unvorhergesehenes in der Anlaufphase</t>
  </si>
  <si>
    <t>Summe mittel- und kurzfristige Investitionen</t>
  </si>
  <si>
    <t>Personalkosten</t>
  </si>
  <si>
    <t>Kapitalbedarf der Unternehmensgründung</t>
  </si>
  <si>
    <t>Finanzierungsplan</t>
  </si>
  <si>
    <t>Eigenmittel in Euro</t>
  </si>
  <si>
    <t>Verwandtendarlehen/Drittmittel (ungesichert)</t>
  </si>
  <si>
    <t>Beteiligungskapital</t>
  </si>
  <si>
    <t>Fremdmittel in Euro</t>
  </si>
  <si>
    <t>Liquiditätsplanung (Übersicht)</t>
  </si>
  <si>
    <t>Bestand an liquiden Mitteln</t>
  </si>
  <si>
    <t>Summe liquider Mittel</t>
  </si>
  <si>
    <t>Umsatzerlöse</t>
  </si>
  <si>
    <t>Einnahmen insgesamt</t>
  </si>
  <si>
    <t>Ausgaben insgesamt</t>
  </si>
  <si>
    <t>Über- und Unterdeckung pro Jahr</t>
  </si>
  <si>
    <t>in Euro</t>
  </si>
  <si>
    <t>Umsatz- und Rentabilitätsvorschau</t>
  </si>
  <si>
    <t>Provisionen</t>
  </si>
  <si>
    <t>Summe Erträge</t>
  </si>
  <si>
    <t>Handelswaren</t>
  </si>
  <si>
    <t>Miete</t>
  </si>
  <si>
    <t xml:space="preserve">Instandhaltung/Reparaturen </t>
  </si>
  <si>
    <t xml:space="preserve">Mietnebenkosten (Strom, Gas, Wasser) </t>
  </si>
  <si>
    <t>Marketing/Vertrieb</t>
  </si>
  <si>
    <t>Reisekosten</t>
  </si>
  <si>
    <t>Telefon, Handy, Fax, Internet</t>
  </si>
  <si>
    <t>Fahrzeugkosten</t>
  </si>
  <si>
    <t>Sonstige betriebliche Kosten</t>
  </si>
  <si>
    <t>Zinsen</t>
  </si>
  <si>
    <t xml:space="preserve">Materialkosten         </t>
  </si>
  <si>
    <t>Summe Aufwendungen</t>
  </si>
  <si>
    <t>Gewinn/Verlust</t>
  </si>
  <si>
    <t xml:space="preserve">Langfristige Investitionen </t>
  </si>
  <si>
    <t>EDV-Ausstattung</t>
  </si>
  <si>
    <t>Abschreibung pro Jahr</t>
  </si>
  <si>
    <t>Abschreibungen (AfA)</t>
  </si>
  <si>
    <t>Zinskosten</t>
  </si>
  <si>
    <t>Achtung: die Blätter sind teilweise miteinander verknüpft (links nicht löschen)</t>
  </si>
  <si>
    <t>&lt;-- Felder selbst befüllen</t>
  </si>
  <si>
    <t>Nutzungsdauer (AfA) in Jahren</t>
  </si>
  <si>
    <t>Prototyp</t>
  </si>
  <si>
    <t>Summe liquider Mittel (Finanzierungsplan)</t>
  </si>
  <si>
    <t>Euro (+)</t>
  </si>
  <si>
    <t>Deckungsbeitrag %</t>
  </si>
  <si>
    <t>Aufwendungen (-)</t>
  </si>
  <si>
    <t>Erträge (+)</t>
  </si>
  <si>
    <t>Privatentnahmen (Gehalt Gründer) (-)</t>
  </si>
  <si>
    <t>Umsatzkosten (-)</t>
  </si>
  <si>
    <t>Summe Umsatzkosten</t>
  </si>
  <si>
    <t>Gewinn/Verlust  %</t>
  </si>
  <si>
    <t>Tilgung gesamt</t>
  </si>
  <si>
    <t>Dienstleitungen</t>
  </si>
  <si>
    <t>Leitfaden:</t>
  </si>
  <si>
    <r>
      <t>2. Danach Umsatz und Aufwand/Kosten Planung -&gt;</t>
    </r>
    <r>
      <rPr>
        <sz val="11"/>
        <color rgb="FFFF0000"/>
        <rFont val="Calibri"/>
        <family val="2"/>
      </rPr>
      <t xml:space="preserve"> Umsatz positiv und Kosten negativ eintragen</t>
    </r>
  </si>
  <si>
    <t>Kredite einmalig eintragen &amp; Tilung mit negativem Vorzeichen</t>
  </si>
  <si>
    <t>&lt;-- link zum anderen Blatt (nicht bearbeiten)</t>
  </si>
  <si>
    <t>Einzahlungen</t>
  </si>
  <si>
    <t>Auszahlungen</t>
  </si>
  <si>
    <t>Zeitpunkt T0</t>
  </si>
  <si>
    <t>Jahr 1 (Zeitraum T0-T1)</t>
  </si>
  <si>
    <t>Kurzfristige Anfangsinvestitionen</t>
  </si>
  <si>
    <t>Gründungskosten</t>
  </si>
  <si>
    <t>Vortrag aus Vorjahr</t>
  </si>
  <si>
    <t>Übersicht Kredite und Tilgungsplan</t>
  </si>
  <si>
    <t>Investitionen Startphase T0</t>
  </si>
  <si>
    <t>Jahr 2 (Zeitraum T1-T2)</t>
  </si>
  <si>
    <t>Jahr 3 (Zeitraum T2-T3)</t>
  </si>
  <si>
    <t>nicht zahlungswirksame Aufwendungen (AfA)</t>
  </si>
  <si>
    <t>Liquide Mittel aus Finanzierungsplan</t>
  </si>
  <si>
    <t>Summe gesamter Kapitalbedarf 18 = (8) + (17)</t>
  </si>
  <si>
    <t>Büro- und Geschäftsausstattung</t>
  </si>
  <si>
    <t>Bau- bzw. Umbaumaßnahmen</t>
  </si>
  <si>
    <r>
      <t xml:space="preserve">1. Erste Planung des Kapitalbedarfs bei Unternehmensgründung (Jahr 0) -&gt; </t>
    </r>
    <r>
      <rPr>
        <sz val="11"/>
        <color rgb="FFFF0000"/>
        <rFont val="Calibri"/>
        <family val="2"/>
      </rPr>
      <t>hier Werte positiv eintragen</t>
    </r>
    <r>
      <rPr>
        <sz val="11"/>
        <color theme="1"/>
        <rFont val="Calibri"/>
        <family val="2"/>
        <scheme val="minor"/>
      </rPr>
      <t>, Anzahl der Abschreibungsjahre nicht vergessen</t>
    </r>
  </si>
  <si>
    <r>
      <t xml:space="preserve">4. Check Liquiditätsplanungsübersicht -&gt; </t>
    </r>
    <r>
      <rPr>
        <sz val="11"/>
        <color rgb="FFFF0000"/>
        <rFont val="Calibri"/>
        <family val="2"/>
      </rPr>
      <t>Gehalt der Gründer mit minus eintragen</t>
    </r>
  </si>
  <si>
    <t>Summe Eigenmittel (5)</t>
  </si>
  <si>
    <t>Summe Fremdmittel (10)</t>
  </si>
  <si>
    <t>Gesamtfinanzierung 11 = (5) + (10)</t>
  </si>
  <si>
    <t>Check Summe Gesamtfinanzierung minus gesamter Kapitalbedarf 12 = FIN (11) - KAP (18)</t>
  </si>
  <si>
    <t>Kontokorrentkredit (z. B. ~ 9%)</t>
  </si>
  <si>
    <t>Investitionskredit (z. B. KfW-Darlehen ~5%)</t>
  </si>
  <si>
    <t>Verwandtendarlehen/Drittmittel (mit Besicherung) (z. B. 3%)</t>
  </si>
  <si>
    <t>Einlage Barvermögen</t>
  </si>
  <si>
    <t>3. Finanzierungsplan: Wieviel Kapitalbedarf ist nötig? -&gt; D20 check für Deckung der Anlaufkosten</t>
  </si>
  <si>
    <t>5. Feintuning Umsätze und Kosten, wenn Barvermögen negativ wird, oder Aufnahme zusätzlicher Darlehen im Blatt Finanzierungsplan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</si>
</sst>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4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2" fillId="3" borderId="0" xfId="0" applyFont="1" applyFill="1"/>
    <xf numFmtId="164" fontId="2" fillId="0" borderId="0" xfId="1" applyNumberFormat="1" applyFont="1"/>
    <xf numFmtId="164" fontId="2" fillId="0" borderId="0" xfId="1" applyNumberFormat="1" applyFont="1" applyFill="1"/>
    <xf numFmtId="164" fontId="2" fillId="4" borderId="0" xfId="1" applyNumberFormat="1" applyFont="1" applyFill="1"/>
    <xf numFmtId="164" fontId="2" fillId="0" borderId="1" xfId="1" applyNumberFormat="1" applyFont="1" applyBorder="1"/>
    <xf numFmtId="0" fontId="0" fillId="5" borderId="1" xfId="0" applyFill="1" applyBorder="1"/>
    <xf numFmtId="0" fontId="0" fillId="6" borderId="1" xfId="0" applyFill="1" applyBorder="1"/>
    <xf numFmtId="164" fontId="2" fillId="6" borderId="1" xfId="1" applyNumberFormat="1" applyFont="1" applyFill="1" applyBorder="1"/>
    <xf numFmtId="164" fontId="2" fillId="0" borderId="2" xfId="1" applyNumberFormat="1" applyFont="1" applyBorder="1"/>
    <xf numFmtId="164" fontId="2" fillId="4" borderId="4" xfId="1" applyNumberFormat="1" applyFont="1" applyFill="1" applyBorder="1"/>
    <xf numFmtId="164" fontId="2" fillId="4" borderId="5" xfId="1" applyNumberFormat="1" applyFont="1" applyFill="1" applyBorder="1"/>
    <xf numFmtId="164" fontId="2" fillId="4" borderId="6" xfId="1" applyNumberFormat="1" applyFont="1" applyFill="1" applyBorder="1"/>
    <xf numFmtId="164" fontId="2" fillId="6" borderId="2" xfId="1" applyNumberFormat="1" applyFont="1" applyFill="1" applyBorder="1"/>
    <xf numFmtId="164" fontId="2" fillId="2" borderId="4" xfId="1" applyNumberFormat="1" applyFont="1" applyFill="1" applyBorder="1"/>
    <xf numFmtId="164" fontId="2" fillId="2" borderId="5" xfId="1" applyNumberFormat="1" applyFont="1" applyFill="1" applyBorder="1"/>
    <xf numFmtId="164" fontId="2" fillId="2" borderId="6" xfId="1" applyNumberFormat="1" applyFont="1" applyFill="1" applyBorder="1"/>
    <xf numFmtId="164" fontId="2" fillId="0" borderId="7" xfId="1" applyNumberFormat="1" applyFont="1" applyBorder="1"/>
    <xf numFmtId="164" fontId="2" fillId="4" borderId="3" xfId="1" applyNumberFormat="1" applyFont="1" applyFill="1" applyBorder="1"/>
    <xf numFmtId="164" fontId="2" fillId="2" borderId="3" xfId="1" applyNumberFormat="1" applyFont="1" applyFill="1" applyBorder="1"/>
    <xf numFmtId="164" fontId="2" fillId="3" borderId="3" xfId="1" applyNumberFormat="1" applyFont="1" applyFill="1" applyBorder="1"/>
    <xf numFmtId="165" fontId="2" fillId="4" borderId="4" xfId="2" applyNumberFormat="1" applyFont="1" applyFill="1" applyBorder="1"/>
    <xf numFmtId="0" fontId="2" fillId="0" borderId="1" xfId="0" applyFont="1" applyBorder="1"/>
    <xf numFmtId="0" fontId="6" fillId="0" borderId="0" xfId="0" applyFont="1"/>
    <xf numFmtId="164" fontId="2" fillId="5" borderId="1" xfId="1" applyNumberFormat="1" applyFont="1" applyFill="1" applyBorder="1" applyProtection="1">
      <protection locked="0"/>
    </xf>
    <xf numFmtId="164" fontId="2" fillId="5" borderId="2" xfId="1" applyNumberFormat="1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10" fontId="2" fillId="5" borderId="1" xfId="2" applyNumberFormat="1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586154</xdr:colOff>
      <xdr:row>2</xdr:row>
      <xdr:rowOff>14654</xdr:rowOff>
    </xdr:from>
    <xdr:to>
      <xdr:col>11</xdr:col>
      <xdr:colOff>262304</xdr:colOff>
      <xdr:row>4</xdr:row>
      <xdr:rowOff>157529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7980842-1A3C-4A4A-B667-61620763A009}"/>
            </a:ext>
          </a:extLst>
        </xdr:cNvPr>
        <xdr:cNvSpPr txBox="1"/>
      </xdr:nvSpPr>
      <xdr:spPr>
        <a:xfrm>
          <a:off x="9224596" y="454269"/>
          <a:ext cx="4248150" cy="509222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chemeClr val="bg1"/>
              </a:solidFill>
            </a:rPr>
            <a:t>Erträge mit positivem </a:t>
          </a:r>
          <a:r>
            <a:rPr lang="de-DE" sz="1400" b="1">
              <a:solidFill>
                <a:schemeClr val="bg1"/>
              </a:solidFill>
            </a:rPr>
            <a:t>(+)</a:t>
          </a:r>
          <a:r>
            <a:rPr lang="de-DE" sz="1400">
              <a:solidFill>
                <a:schemeClr val="bg1"/>
              </a:solidFill>
            </a:rPr>
            <a:t> Vorzeichen eintragen</a:t>
          </a:r>
        </a:p>
      </xdr:txBody>
    </xdr:sp>
    <xdr:clientData/>
  </xdr:twoCellAnchor>
  <xdr:twoCellAnchor>
    <xdr:from>
      <xdr:col>5</xdr:col>
      <xdr:colOff>639640</xdr:colOff>
      <xdr:row>9</xdr:row>
      <xdr:rowOff>117964</xdr:rowOff>
    </xdr:from>
    <xdr:to>
      <xdr:col>11</xdr:col>
      <xdr:colOff>411040</xdr:colOff>
      <xdr:row>13</xdr:row>
      <xdr:rowOff>137014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6C3D57F-F312-424D-A169-800DE4C334FA}"/>
            </a:ext>
          </a:extLst>
        </xdr:cNvPr>
        <xdr:cNvSpPr txBox="1"/>
      </xdr:nvSpPr>
      <xdr:spPr>
        <a:xfrm>
          <a:off x="9278082" y="1854445"/>
          <a:ext cx="4343400" cy="75906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chemeClr val="bg1"/>
              </a:solidFill>
            </a:rPr>
            <a:t>Umsatzkosten und Aufwendungen mit negativem </a:t>
          </a:r>
          <a:r>
            <a:rPr lang="de-DE" sz="1400" b="1">
              <a:solidFill>
                <a:schemeClr val="bg1"/>
              </a:solidFill>
            </a:rPr>
            <a:t>(-)</a:t>
          </a:r>
          <a:r>
            <a:rPr lang="de-DE" sz="1400">
              <a:solidFill>
                <a:schemeClr val="bg1"/>
              </a:solidFill>
            </a:rPr>
            <a:t> Vorzeichen eintragen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482356</xdr:colOff>
      <xdr:row>3</xdr:row>
      <xdr:rowOff>84260</xdr:rowOff>
    </xdr:from>
    <xdr:to>
      <xdr:col>8</xdr:col>
      <xdr:colOff>792285</xdr:colOff>
      <xdr:row>7</xdr:row>
      <xdr:rowOff>71560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E72D2F5-4E7C-43FD-BA84-52A73CF99CDD}"/>
            </a:ext>
          </a:extLst>
        </xdr:cNvPr>
        <xdr:cNvSpPr txBox="1"/>
      </xdr:nvSpPr>
      <xdr:spPr>
        <a:xfrm>
          <a:off x="12793419" y="719260"/>
          <a:ext cx="5032741" cy="7493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chemeClr val="bg1"/>
              </a:solidFill>
            </a:rPr>
            <a:t>Kredite einmalig und</a:t>
          </a:r>
          <a:r>
            <a:rPr lang="de-DE" sz="1400" baseline="0">
              <a:solidFill>
                <a:schemeClr val="bg1"/>
              </a:solidFill>
            </a:rPr>
            <a:t> mit positivem </a:t>
          </a:r>
          <a:r>
            <a:rPr lang="de-DE" sz="1400" b="1" baseline="0">
              <a:solidFill>
                <a:schemeClr val="bg1"/>
              </a:solidFill>
            </a:rPr>
            <a:t>(+)</a:t>
          </a:r>
          <a:r>
            <a:rPr lang="de-DE" sz="1400" baseline="0">
              <a:solidFill>
                <a:schemeClr val="bg1"/>
              </a:solidFill>
            </a:rPr>
            <a:t> </a:t>
          </a:r>
          <a:r>
            <a:rPr lang="de-DE" sz="1400">
              <a:solidFill>
                <a:schemeClr val="bg1"/>
              </a:solidFill>
            </a:rPr>
            <a:t>Vorzeichen eintragen</a:t>
          </a:r>
        </a:p>
      </xdr:txBody>
    </xdr:sp>
    <xdr:clientData/>
  </xdr:twoCellAnchor>
  <xdr:twoCellAnchor>
    <xdr:from>
      <xdr:col>7</xdr:col>
      <xdr:colOff>329956</xdr:colOff>
      <xdr:row>24</xdr:row>
      <xdr:rowOff>144218</xdr:rowOff>
    </xdr:from>
    <xdr:to>
      <xdr:col>8</xdr:col>
      <xdr:colOff>639885</xdr:colOff>
      <xdr:row>28</xdr:row>
      <xdr:rowOff>134693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2ECC9AB-6E25-45EE-9A91-6E334091CE81}"/>
            </a:ext>
          </a:extLst>
        </xdr:cNvPr>
        <xdr:cNvSpPr txBox="1"/>
      </xdr:nvSpPr>
      <xdr:spPr>
        <a:xfrm>
          <a:off x="12641019" y="4843218"/>
          <a:ext cx="5032741" cy="7524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chemeClr val="bg1"/>
              </a:solidFill>
            </a:rPr>
            <a:t>Tilgungen mit negativem </a:t>
          </a:r>
          <a:r>
            <a:rPr lang="de-DE" sz="1400" b="1">
              <a:solidFill>
                <a:schemeClr val="bg1"/>
              </a:solidFill>
            </a:rPr>
            <a:t>(-)</a:t>
          </a:r>
          <a:r>
            <a:rPr lang="de-DE" sz="1400">
              <a:solidFill>
                <a:schemeClr val="bg1"/>
              </a:solidFill>
            </a:rPr>
            <a:t> Vorzeichen eintragen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19</xdr:row>
      <xdr:rowOff>0</xdr:rowOff>
    </xdr:from>
    <xdr:to>
      <xdr:col>13</xdr:col>
      <xdr:colOff>238125</xdr:colOff>
      <xdr:row>22</xdr:row>
      <xdr:rowOff>59532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F867393-49C6-8F9E-C788-D7B1D6DC7EB6}"/>
            </a:ext>
          </a:extLst>
        </xdr:cNvPr>
        <xdr:cNvSpPr txBox="1"/>
      </xdr:nvSpPr>
      <xdr:spPr>
        <a:xfrm>
          <a:off x="10331053" y="3512344"/>
          <a:ext cx="4248150" cy="61912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aseline="0">
              <a:solidFill>
                <a:schemeClr val="bg1"/>
              </a:solidFill>
            </a:rPr>
            <a:t>Nr 9 mit negativem </a:t>
          </a:r>
          <a:r>
            <a:rPr lang="de-DE" sz="1400" b="1" baseline="0">
              <a:solidFill>
                <a:schemeClr val="bg1"/>
              </a:solidFill>
            </a:rPr>
            <a:t>(-) </a:t>
          </a:r>
          <a:r>
            <a:rPr lang="de-DE" sz="1400" baseline="0">
              <a:solidFill>
                <a:schemeClr val="bg1"/>
              </a:solidFill>
              <a:latin typeface="+mn-lt"/>
              <a:ea typeface="+mn-ea"/>
              <a:cs typeface="+mn-cs"/>
            </a:rPr>
            <a:t>Vorzeichen</a:t>
          </a:r>
          <a:r>
            <a:rPr lang="de-DE" sz="1400" baseline="0">
              <a:solidFill>
                <a:schemeClr val="bg1"/>
              </a:solidFill>
            </a:rPr>
            <a:t> eintragen </a:t>
          </a:r>
          <a:endParaRPr lang="de-DE" sz="1400">
            <a:solidFill>
              <a:schemeClr val="bg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nnen, Joeran" id="{1316A827-72DD-411F-935E-2B136BE2C0F0}" userId="S::Joeran.Jennen@meg.mee.com::2ff8c13f-b71e-4c56-827f-69cc86640ce0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" dT="2023-08-31T08:58:07.13" personId="{1316A827-72DD-411F-935E-2B136BE2C0F0}" id="{7EED9C0B-E2E3-434B-B832-25611D0E5B15}">
    <text xml:space="preserve">Bundesfinanzministerium - AfA-Tabellen </text>
    <extLst>
      <x:ext xmlns:xltc2="http://schemas.microsoft.com/office/spreadsheetml/2020/threadedcomments2" uri="{F7C98A9C-CBB3-438F-8F68-D28B6AF4A901}">
        <xltc2:checksum>3997689376</xltc2:checksum>
        <xltc2:hyperlink startIndex="0" length="38" url="https://www.bundesfinanzministerium.de/Web/DE/Themen/Steuern/Steuerverwaltungu-Steuerrecht/Betriebspruefung/AfA_Tabellen/afa_tabellen.html"/>
      </x:ext>
    </extLs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7" dT="2023-03-14T09:35:09.66" personId="{1316A827-72DD-411F-935E-2B136BE2C0F0}" id="{89268448-74D9-4A07-A091-FFB30D411629}">
    <text>mit minus eintragen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8852C-6344-43D4-8112-79D847E97D21}">
  <dimension ref="A3:I19"/>
  <sheetViews>
    <sheetView tabSelected="1" workbookViewId="0">
      <selection activeCell="A18" sqref="A18"/>
    </sheetView>
  </sheetViews>
  <sheetFormatPr baseColWidth="10" defaultRowHeight="15" x14ac:dyDescent="0.25"/>
  <sheetData>
    <row r="3" spans="1:9" x14ac:dyDescent="0.25">
      <c r="A3" s="12"/>
      <c r="B3" t="s">
        <v>45</v>
      </c>
    </row>
    <row r="4" spans="1:9" x14ac:dyDescent="0.25">
      <c r="A4" s="13"/>
      <c r="B4" t="s">
        <v>62</v>
      </c>
    </row>
    <row r="6" spans="1:9" x14ac:dyDescent="0.25">
      <c r="A6" t="s">
        <v>59</v>
      </c>
    </row>
    <row r="7" spans="1:9" x14ac:dyDescent="0.25">
      <c r="A7" t="s">
        <v>79</v>
      </c>
    </row>
    <row r="9" spans="1:9" x14ac:dyDescent="0.25">
      <c r="A9" t="s">
        <v>60</v>
      </c>
    </row>
    <row r="11" spans="1:9" x14ac:dyDescent="0.25">
      <c r="A11" t="s">
        <v>89</v>
      </c>
      <c r="I11" s="29" t="s">
        <v>61</v>
      </c>
    </row>
    <row r="13" spans="1:9" x14ac:dyDescent="0.25">
      <c r="A13" t="s">
        <v>80</v>
      </c>
    </row>
    <row r="15" spans="1:9" x14ac:dyDescent="0.25">
      <c r="A15" t="s">
        <v>90</v>
      </c>
    </row>
    <row r="19" spans="1:1" x14ac:dyDescent="0.25">
      <c r="A19" t="s">
        <v>44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2D70-1850-4E1E-8F8E-E3A24B4AF63C}">
  <dimension ref="A1:E25"/>
  <sheetViews>
    <sheetView workbookViewId="0">
      <selection activeCell="C30" sqref="C30"/>
    </sheetView>
  </sheetViews>
  <sheetFormatPr baseColWidth="10" defaultRowHeight="15" x14ac:dyDescent="0.25"/>
  <cols>
    <col min="2" max="2" width="40" customWidth="1"/>
    <col min="3" max="3" width="21.85546875" customWidth="1"/>
    <col min="4" max="4" width="29.85546875" customWidth="1"/>
    <col min="5" max="5" width="19.42578125" customWidth="1"/>
  </cols>
  <sheetData>
    <row r="1" spans="1:5" ht="18" x14ac:dyDescent="0.25">
      <c r="A1" s="5" t="s">
        <v>9</v>
      </c>
      <c r="B1" s="2"/>
      <c r="C1" s="2"/>
      <c r="D1" s="2"/>
      <c r="E1" s="2"/>
    </row>
    <row r="2" spans="1:5" x14ac:dyDescent="0.25">
      <c r="A2" s="2"/>
      <c r="B2" s="2"/>
      <c r="C2" s="2" t="s">
        <v>65</v>
      </c>
      <c r="D2" s="2"/>
      <c r="E2" s="2"/>
    </row>
    <row r="3" spans="1:5" x14ac:dyDescent="0.25">
      <c r="A3" s="7" t="s">
        <v>39</v>
      </c>
      <c r="B3" s="7"/>
      <c r="C3" s="7" t="s">
        <v>49</v>
      </c>
      <c r="D3" s="7" t="s">
        <v>46</v>
      </c>
      <c r="E3" s="7" t="s">
        <v>41</v>
      </c>
    </row>
    <row r="4" spans="1:5" x14ac:dyDescent="0.25">
      <c r="A4" s="2">
        <v>1</v>
      </c>
      <c r="B4" s="2" t="s">
        <v>78</v>
      </c>
      <c r="C4" s="30"/>
      <c r="D4" s="32"/>
      <c r="E4" s="9">
        <f t="shared" ref="E4:E10" si="0">IFERROR(C4/D4,IF(C4&lt;&gt;D4,"check",0))</f>
        <v>0</v>
      </c>
    </row>
    <row r="5" spans="1:5" x14ac:dyDescent="0.25">
      <c r="A5" s="2">
        <v>2</v>
      </c>
      <c r="B5" s="2" t="s">
        <v>0</v>
      </c>
      <c r="C5" s="30"/>
      <c r="D5" s="32"/>
      <c r="E5" s="9">
        <f t="shared" si="0"/>
        <v>0</v>
      </c>
    </row>
    <row r="6" spans="1:5" x14ac:dyDescent="0.25">
      <c r="A6" s="2">
        <v>3</v>
      </c>
      <c r="B6" s="2" t="s">
        <v>77</v>
      </c>
      <c r="C6" s="30"/>
      <c r="D6" s="32"/>
      <c r="E6" s="9">
        <f t="shared" si="0"/>
        <v>0</v>
      </c>
    </row>
    <row r="7" spans="1:5" x14ac:dyDescent="0.25">
      <c r="A7" s="2">
        <v>4</v>
      </c>
      <c r="B7" s="2" t="s">
        <v>40</v>
      </c>
      <c r="C7" s="30">
        <v>5000</v>
      </c>
      <c r="D7" s="32">
        <v>3</v>
      </c>
      <c r="E7" s="9">
        <f t="shared" si="0"/>
        <v>1666.6666666666667</v>
      </c>
    </row>
    <row r="8" spans="1:5" x14ac:dyDescent="0.25">
      <c r="A8" s="2">
        <v>5</v>
      </c>
      <c r="B8" s="2" t="s">
        <v>1</v>
      </c>
      <c r="C8" s="30"/>
      <c r="D8" s="32"/>
      <c r="E8" s="9">
        <f t="shared" si="0"/>
        <v>0</v>
      </c>
    </row>
    <row r="9" spans="1:5" x14ac:dyDescent="0.25">
      <c r="A9" s="2">
        <v>6</v>
      </c>
      <c r="B9" s="2" t="s">
        <v>2</v>
      </c>
      <c r="C9" s="31"/>
      <c r="D9" s="32"/>
      <c r="E9" s="9">
        <f t="shared" si="0"/>
        <v>0</v>
      </c>
    </row>
    <row r="10" spans="1:5" ht="15.75" thickBot="1" x14ac:dyDescent="0.3">
      <c r="A10" s="2">
        <v>7</v>
      </c>
      <c r="B10" s="2" t="s">
        <v>2</v>
      </c>
      <c r="C10" s="31"/>
      <c r="D10" s="32"/>
      <c r="E10" s="9">
        <f t="shared" si="0"/>
        <v>0</v>
      </c>
    </row>
    <row r="11" spans="1:5" ht="15.75" thickBot="1" x14ac:dyDescent="0.3">
      <c r="A11" s="4">
        <v>8</v>
      </c>
      <c r="B11" s="4" t="s">
        <v>3</v>
      </c>
      <c r="C11" s="25">
        <f>SUM(C4:C8)</f>
        <v>5000</v>
      </c>
      <c r="D11" s="2"/>
      <c r="E11" s="25">
        <f>SUM(E4:E10)</f>
        <v>1666.6666666666667</v>
      </c>
    </row>
    <row r="12" spans="1:5" x14ac:dyDescent="0.25">
      <c r="A12" s="2"/>
      <c r="B12" s="2"/>
      <c r="C12" s="8"/>
      <c r="D12" s="2"/>
      <c r="E12" s="2"/>
    </row>
    <row r="13" spans="1:5" x14ac:dyDescent="0.25">
      <c r="A13" s="2" t="s">
        <v>67</v>
      </c>
      <c r="B13" s="2"/>
      <c r="C13" s="8"/>
      <c r="D13" s="2"/>
      <c r="E13" s="2"/>
    </row>
    <row r="14" spans="1:5" x14ac:dyDescent="0.25">
      <c r="A14" s="2">
        <v>9</v>
      </c>
      <c r="B14" s="2" t="s">
        <v>68</v>
      </c>
      <c r="C14" s="30">
        <v>1050</v>
      </c>
      <c r="D14" s="2"/>
      <c r="E14" s="2"/>
    </row>
    <row r="15" spans="1:5" x14ac:dyDescent="0.25">
      <c r="A15" s="2">
        <v>10</v>
      </c>
      <c r="B15" s="2" t="s">
        <v>4</v>
      </c>
      <c r="C15" s="30"/>
      <c r="D15" s="2"/>
      <c r="E15" s="2"/>
    </row>
    <row r="16" spans="1:5" x14ac:dyDescent="0.25">
      <c r="A16" s="2">
        <v>11</v>
      </c>
      <c r="B16" s="2" t="s">
        <v>5</v>
      </c>
      <c r="C16" s="30"/>
      <c r="D16" s="2"/>
      <c r="E16" s="2"/>
    </row>
    <row r="17" spans="1:5" x14ac:dyDescent="0.25">
      <c r="A17" s="2">
        <v>12</v>
      </c>
      <c r="B17" s="2" t="s">
        <v>58</v>
      </c>
      <c r="C17" s="30"/>
      <c r="D17" s="2"/>
      <c r="E17" s="2"/>
    </row>
    <row r="18" spans="1:5" x14ac:dyDescent="0.25">
      <c r="A18" s="2">
        <v>13</v>
      </c>
      <c r="B18" s="2" t="s">
        <v>47</v>
      </c>
      <c r="C18" s="30">
        <v>50000</v>
      </c>
      <c r="D18" s="2"/>
      <c r="E18" s="2"/>
    </row>
    <row r="19" spans="1:5" x14ac:dyDescent="0.25">
      <c r="A19" s="2">
        <v>14</v>
      </c>
      <c r="B19" s="2" t="s">
        <v>2</v>
      </c>
      <c r="C19" s="30"/>
      <c r="D19" s="2"/>
      <c r="E19" s="2"/>
    </row>
    <row r="20" spans="1:5" x14ac:dyDescent="0.25">
      <c r="A20" s="2">
        <v>15</v>
      </c>
      <c r="B20" s="2" t="s">
        <v>2</v>
      </c>
      <c r="C20" s="30"/>
      <c r="D20" s="2"/>
      <c r="E20" s="2"/>
    </row>
    <row r="21" spans="1:5" ht="15.75" thickBot="1" x14ac:dyDescent="0.3">
      <c r="A21" s="2">
        <v>16</v>
      </c>
      <c r="B21" s="2" t="s">
        <v>6</v>
      </c>
      <c r="C21" s="30">
        <v>2950</v>
      </c>
      <c r="D21" s="2"/>
      <c r="E21" s="2"/>
    </row>
    <row r="22" spans="1:5" ht="15.75" thickBot="1" x14ac:dyDescent="0.3">
      <c r="A22" s="4">
        <v>17</v>
      </c>
      <c r="B22" s="4" t="s">
        <v>7</v>
      </c>
      <c r="C22" s="25">
        <f>SUM(C14:C21)</f>
        <v>54000</v>
      </c>
      <c r="D22" s="2"/>
      <c r="E22" s="2"/>
    </row>
    <row r="23" spans="1:5" x14ac:dyDescent="0.25">
      <c r="A23" s="2"/>
      <c r="B23" s="2"/>
      <c r="C23" s="8"/>
      <c r="D23" s="2"/>
      <c r="E23" s="2"/>
    </row>
    <row r="24" spans="1:5" ht="15.75" thickBot="1" x14ac:dyDescent="0.3">
      <c r="A24" s="2"/>
      <c r="B24" s="2"/>
      <c r="C24" s="8"/>
      <c r="D24" s="2"/>
      <c r="E24" s="2"/>
    </row>
    <row r="25" spans="1:5" ht="15.75" thickBot="1" x14ac:dyDescent="0.3">
      <c r="A25" s="7" t="s">
        <v>76</v>
      </c>
      <c r="B25" s="7"/>
      <c r="C25" s="26">
        <f>C11+C22</f>
        <v>59000</v>
      </c>
      <c r="D25" s="2"/>
      <c r="E25" s="2"/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B26A2-F680-4D84-9E3E-F6A20B2C6D4B}">
  <dimension ref="A1:E34"/>
  <sheetViews>
    <sheetView zoomScale="130" zoomScaleNormal="130" workbookViewId="0">
      <selection activeCell="C22" sqref="C22"/>
    </sheetView>
  </sheetViews>
  <sheetFormatPr baseColWidth="10" defaultRowHeight="14.25" x14ac:dyDescent="0.2"/>
  <cols>
    <col min="1" max="1" width="48.28515625" style="2" bestFit="1" customWidth="1"/>
    <col min="2" max="2" width="11.42578125" style="2"/>
    <col min="3" max="5" width="23.28515625" style="2" bestFit="1" customWidth="1"/>
    <col min="6" max="16384" width="11.42578125" style="2"/>
  </cols>
  <sheetData>
    <row r="1" spans="1:5" ht="20.25" x14ac:dyDescent="0.3">
      <c r="A1" s="1" t="s">
        <v>23</v>
      </c>
    </row>
    <row r="2" spans="1:5" x14ac:dyDescent="0.2">
      <c r="B2" s="2" t="s">
        <v>22</v>
      </c>
      <c r="C2" s="2" t="s">
        <v>66</v>
      </c>
      <c r="D2" s="2" t="s">
        <v>72</v>
      </c>
      <c r="E2" s="2" t="s">
        <v>73</v>
      </c>
    </row>
    <row r="3" spans="1:5" x14ac:dyDescent="0.2">
      <c r="A3" s="3" t="s">
        <v>52</v>
      </c>
      <c r="B3" s="3"/>
      <c r="C3" s="3"/>
      <c r="D3" s="3"/>
      <c r="E3" s="3"/>
    </row>
    <row r="4" spans="1:5" x14ac:dyDescent="0.2">
      <c r="A4" s="2" t="s">
        <v>18</v>
      </c>
      <c r="C4" s="30">
        <v>100000</v>
      </c>
      <c r="D4" s="30"/>
      <c r="E4" s="30"/>
    </row>
    <row r="5" spans="1:5" x14ac:dyDescent="0.2">
      <c r="A5" s="2" t="s">
        <v>24</v>
      </c>
      <c r="C5" s="30"/>
      <c r="D5" s="30"/>
      <c r="E5" s="30"/>
    </row>
    <row r="6" spans="1:5" x14ac:dyDescent="0.2">
      <c r="A6" s="2" t="s">
        <v>2</v>
      </c>
      <c r="C6" s="30"/>
      <c r="D6" s="30"/>
      <c r="E6" s="30"/>
    </row>
    <row r="7" spans="1:5" ht="15" thickBot="1" x14ac:dyDescent="0.25">
      <c r="C7" s="31"/>
      <c r="D7" s="31"/>
      <c r="E7" s="31"/>
    </row>
    <row r="8" spans="1:5" ht="15" thickBot="1" x14ac:dyDescent="0.25">
      <c r="A8" s="3" t="s">
        <v>25</v>
      </c>
      <c r="B8" s="3"/>
      <c r="C8" s="16">
        <f>SUM(C4:C7)</f>
        <v>100000</v>
      </c>
      <c r="D8" s="17">
        <f t="shared" ref="D8:E8" si="0">SUM(D4:D7)</f>
        <v>0</v>
      </c>
      <c r="E8" s="18">
        <f t="shared" si="0"/>
        <v>0</v>
      </c>
    </row>
    <row r="9" spans="1:5" ht="14.25" customHeight="1" x14ac:dyDescent="0.2">
      <c r="C9" s="8"/>
      <c r="D9" s="8"/>
      <c r="E9" s="8"/>
    </row>
    <row r="10" spans="1:5" x14ac:dyDescent="0.2">
      <c r="A10" s="3" t="s">
        <v>54</v>
      </c>
      <c r="B10" s="3"/>
      <c r="C10" s="10"/>
      <c r="D10" s="10"/>
      <c r="E10" s="10"/>
    </row>
    <row r="11" spans="1:5" x14ac:dyDescent="0.2">
      <c r="A11" s="2" t="s">
        <v>36</v>
      </c>
      <c r="C11" s="30">
        <v>-50000</v>
      </c>
      <c r="D11" s="30"/>
      <c r="E11" s="30"/>
    </row>
    <row r="12" spans="1:5" x14ac:dyDescent="0.2">
      <c r="A12" s="2" t="s">
        <v>26</v>
      </c>
      <c r="C12" s="30"/>
      <c r="D12" s="30"/>
      <c r="E12" s="30"/>
    </row>
    <row r="13" spans="1:5" ht="15" thickBot="1" x14ac:dyDescent="0.25">
      <c r="A13" s="2" t="s">
        <v>2</v>
      </c>
      <c r="C13" s="30"/>
      <c r="D13" s="30"/>
      <c r="E13" s="30"/>
    </row>
    <row r="14" spans="1:5" ht="15" thickBot="1" x14ac:dyDescent="0.25">
      <c r="A14" s="3" t="s">
        <v>55</v>
      </c>
      <c r="B14" s="3"/>
      <c r="C14" s="16">
        <f>SUM(C11:C13)</f>
        <v>-50000</v>
      </c>
      <c r="D14" s="16">
        <f t="shared" ref="D14:E14" si="1">SUM(D11:D13)</f>
        <v>0</v>
      </c>
      <c r="E14" s="16">
        <f t="shared" si="1"/>
        <v>0</v>
      </c>
    </row>
    <row r="15" spans="1:5" ht="15" thickBot="1" x14ac:dyDescent="0.25">
      <c r="A15" s="3" t="s">
        <v>50</v>
      </c>
      <c r="B15" s="3"/>
      <c r="C15" s="27">
        <f t="shared" ref="C15" si="2">IFERROR(1+(C14/C8),0)</f>
        <v>0.5</v>
      </c>
      <c r="D15" s="27">
        <f>IFERROR(1+(D14/D8),0)</f>
        <v>0</v>
      </c>
      <c r="E15" s="27">
        <f t="shared" ref="E15" si="3">IFERROR(1+(E14/E8),0)</f>
        <v>0</v>
      </c>
    </row>
    <row r="17" spans="1:5" x14ac:dyDescent="0.2">
      <c r="A17" s="3" t="s">
        <v>51</v>
      </c>
      <c r="B17" s="3"/>
      <c r="C17" s="10"/>
      <c r="D17" s="10"/>
      <c r="E17" s="10"/>
    </row>
    <row r="18" spans="1:5" x14ac:dyDescent="0.2">
      <c r="A18" s="2" t="s">
        <v>8</v>
      </c>
      <c r="C18" s="30">
        <v>-50000</v>
      </c>
      <c r="D18" s="30"/>
      <c r="E18" s="30"/>
    </row>
    <row r="19" spans="1:5" x14ac:dyDescent="0.2">
      <c r="A19" s="2" t="s">
        <v>27</v>
      </c>
      <c r="C19" s="30">
        <v>-12000</v>
      </c>
      <c r="D19" s="30"/>
      <c r="E19" s="30"/>
    </row>
    <row r="20" spans="1:5" x14ac:dyDescent="0.2">
      <c r="A20" s="2" t="s">
        <v>29</v>
      </c>
      <c r="C20" s="30">
        <v>-4000</v>
      </c>
      <c r="D20" s="30"/>
      <c r="E20" s="30"/>
    </row>
    <row r="21" spans="1:5" x14ac:dyDescent="0.2">
      <c r="A21" s="2" t="s">
        <v>28</v>
      </c>
      <c r="C21" s="30"/>
      <c r="D21" s="30"/>
      <c r="E21" s="30"/>
    </row>
    <row r="22" spans="1:5" x14ac:dyDescent="0.2">
      <c r="A22" s="2" t="s">
        <v>30</v>
      </c>
      <c r="C22" s="30">
        <v>-30000</v>
      </c>
      <c r="D22" s="30"/>
      <c r="E22" s="30"/>
    </row>
    <row r="23" spans="1:5" x14ac:dyDescent="0.2">
      <c r="A23" s="2" t="s">
        <v>31</v>
      </c>
      <c r="C23" s="30"/>
      <c r="D23" s="30"/>
      <c r="E23" s="30"/>
    </row>
    <row r="24" spans="1:5" x14ac:dyDescent="0.2">
      <c r="A24" s="2" t="s">
        <v>32</v>
      </c>
      <c r="C24" s="30"/>
      <c r="D24" s="30"/>
      <c r="E24" s="30"/>
    </row>
    <row r="25" spans="1:5" x14ac:dyDescent="0.2">
      <c r="A25" s="2" t="s">
        <v>2</v>
      </c>
      <c r="C25" s="30"/>
      <c r="D25" s="30"/>
      <c r="E25" s="30"/>
    </row>
    <row r="26" spans="1:5" x14ac:dyDescent="0.2">
      <c r="A26" s="2" t="s">
        <v>2</v>
      </c>
      <c r="C26" s="30"/>
      <c r="D26" s="30"/>
      <c r="E26" s="30"/>
    </row>
    <row r="27" spans="1:5" x14ac:dyDescent="0.2">
      <c r="A27" s="2" t="s">
        <v>33</v>
      </c>
      <c r="C27" s="30"/>
      <c r="D27" s="30"/>
      <c r="E27" s="30"/>
    </row>
    <row r="28" spans="1:5" x14ac:dyDescent="0.2">
      <c r="A28" s="2" t="s">
        <v>34</v>
      </c>
      <c r="C28" s="30"/>
      <c r="D28" s="30"/>
      <c r="E28" s="30"/>
    </row>
    <row r="29" spans="1:5" x14ac:dyDescent="0.2">
      <c r="A29" s="2" t="s">
        <v>42</v>
      </c>
      <c r="C29" s="14">
        <f>-'Kapitalbedarf Unternehmensgründ'!$E$11</f>
        <v>-1666.6666666666667</v>
      </c>
      <c r="D29" s="14">
        <f>-'Kapitalbedarf Unternehmensgründ'!$E$11</f>
        <v>-1666.6666666666667</v>
      </c>
      <c r="E29" s="14">
        <f>-'Kapitalbedarf Unternehmensgründ'!$E$11</f>
        <v>-1666.6666666666667</v>
      </c>
    </row>
    <row r="30" spans="1:5" ht="15" thickBot="1" x14ac:dyDescent="0.25">
      <c r="A30" s="2" t="s">
        <v>35</v>
      </c>
      <c r="C30" s="19">
        <f>-Finanzierungsplan!E34</f>
        <v>-3750</v>
      </c>
      <c r="D30" s="19">
        <f>-Finanzierungsplan!F34</f>
        <v>-3750</v>
      </c>
      <c r="E30" s="19">
        <f>-Finanzierungsplan!G34</f>
        <v>-3250</v>
      </c>
    </row>
    <row r="31" spans="1:5" ht="15" thickBot="1" x14ac:dyDescent="0.25">
      <c r="A31" s="3" t="s">
        <v>37</v>
      </c>
      <c r="B31" s="3"/>
      <c r="C31" s="16">
        <f>SUM(C18:C30)</f>
        <v>-101416.66666666667</v>
      </c>
      <c r="D31" s="16">
        <f t="shared" ref="D31:E31" si="4">SUM(D18:D30)</f>
        <v>-5416.666666666667</v>
      </c>
      <c r="E31" s="16">
        <f t="shared" si="4"/>
        <v>-4916.666666666667</v>
      </c>
    </row>
    <row r="32" spans="1:5" ht="15" thickBot="1" x14ac:dyDescent="0.25">
      <c r="C32" s="8"/>
      <c r="D32" s="8"/>
      <c r="E32" s="8"/>
    </row>
    <row r="33" spans="1:5" ht="15" thickBot="1" x14ac:dyDescent="0.25">
      <c r="A33" s="3" t="s">
        <v>38</v>
      </c>
      <c r="B33" s="3"/>
      <c r="C33" s="16">
        <f>C8+C31+C14</f>
        <v>-51416.666666666672</v>
      </c>
      <c r="D33" s="16">
        <f>D8+D31+D14</f>
        <v>-5416.666666666667</v>
      </c>
      <c r="E33" s="16">
        <f>E8+E31+E14</f>
        <v>-4916.666666666667</v>
      </c>
    </row>
    <row r="34" spans="1:5" ht="15" thickBot="1" x14ac:dyDescent="0.25">
      <c r="A34" s="2" t="s">
        <v>56</v>
      </c>
      <c r="C34" s="27">
        <f>C33/C8</f>
        <v>-0.51416666666666666</v>
      </c>
      <c r="D34" s="27" t="e">
        <f t="shared" ref="D34:E34" si="5">D33/D8</f>
        <v>#DIV/0!</v>
      </c>
      <c r="E34" s="27" t="e">
        <f t="shared" si="5"/>
        <v>#DIV/0!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scale="9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1FE5-907E-4A24-8958-552255B2690F}">
  <dimension ref="A1:O34"/>
  <sheetViews>
    <sheetView zoomScale="120" zoomScaleNormal="120" workbookViewId="0">
      <selection activeCell="D20" sqref="D20"/>
    </sheetView>
  </sheetViews>
  <sheetFormatPr baseColWidth="10" defaultRowHeight="15" x14ac:dyDescent="0.25"/>
  <cols>
    <col min="1" max="1" width="11.42578125" style="2"/>
    <col min="2" max="2" width="62" style="2" customWidth="1"/>
    <col min="3" max="3" width="11.42578125" style="2"/>
    <col min="4" max="4" width="29.7109375" style="2" bestFit="1" customWidth="1"/>
    <col min="5" max="7" width="23.28515625" style="2" bestFit="1" customWidth="1"/>
    <col min="8" max="8" width="70.85546875" style="2" customWidth="1"/>
    <col min="9" max="9" width="15" style="2" customWidth="1"/>
    <col min="10" max="10" width="18" style="2" bestFit="1" customWidth="1"/>
    <col min="11" max="11" width="14.42578125" style="2" bestFit="1" customWidth="1"/>
    <col min="12" max="12" width="12.140625" style="2" bestFit="1" customWidth="1"/>
    <col min="13" max="13" width="11.5703125" style="2" bestFit="1" customWidth="1"/>
    <col min="14" max="15" width="11.42578125" style="2"/>
  </cols>
  <sheetData>
    <row r="1" spans="1:15" ht="20.25" x14ac:dyDescent="0.3">
      <c r="A1" s="6" t="s">
        <v>10</v>
      </c>
      <c r="J1"/>
      <c r="K1"/>
      <c r="L1"/>
      <c r="M1"/>
      <c r="N1"/>
      <c r="O1"/>
    </row>
    <row r="2" spans="1:15" x14ac:dyDescent="0.25">
      <c r="J2"/>
      <c r="K2"/>
      <c r="L2"/>
      <c r="M2"/>
      <c r="N2"/>
      <c r="O2"/>
    </row>
    <row r="3" spans="1:15" x14ac:dyDescent="0.25">
      <c r="D3" s="2" t="s">
        <v>65</v>
      </c>
      <c r="E3" s="2" t="s">
        <v>66</v>
      </c>
      <c r="F3" s="2" t="s">
        <v>72</v>
      </c>
      <c r="G3" s="2" t="s">
        <v>73</v>
      </c>
      <c r="J3"/>
      <c r="K3"/>
      <c r="L3"/>
      <c r="M3"/>
      <c r="N3"/>
      <c r="O3"/>
    </row>
    <row r="4" spans="1:15" x14ac:dyDescent="0.25">
      <c r="A4" s="3" t="s">
        <v>11</v>
      </c>
      <c r="B4" s="3"/>
      <c r="C4" s="3"/>
      <c r="D4" s="3"/>
      <c r="E4" s="3"/>
      <c r="F4" s="3"/>
      <c r="G4" s="3"/>
      <c r="J4"/>
      <c r="K4"/>
      <c r="L4"/>
      <c r="M4"/>
      <c r="N4"/>
      <c r="O4"/>
    </row>
    <row r="5" spans="1:15" x14ac:dyDescent="0.25">
      <c r="A5" s="2">
        <v>1</v>
      </c>
      <c r="B5" s="2" t="s">
        <v>88</v>
      </c>
      <c r="D5" s="30">
        <v>10000</v>
      </c>
      <c r="E5" s="30"/>
      <c r="F5" s="30"/>
      <c r="G5" s="30"/>
      <c r="J5"/>
      <c r="K5"/>
      <c r="L5"/>
      <c r="M5"/>
      <c r="N5"/>
      <c r="O5"/>
    </row>
    <row r="6" spans="1:15" x14ac:dyDescent="0.25">
      <c r="A6" s="2">
        <v>2</v>
      </c>
      <c r="B6" s="2" t="s">
        <v>12</v>
      </c>
      <c r="D6" s="30">
        <v>15000</v>
      </c>
      <c r="E6" s="30"/>
      <c r="F6" s="30"/>
      <c r="G6" s="30"/>
      <c r="J6"/>
      <c r="K6"/>
      <c r="L6"/>
      <c r="M6"/>
      <c r="N6"/>
      <c r="O6"/>
    </row>
    <row r="7" spans="1:15" x14ac:dyDescent="0.25">
      <c r="A7" s="2">
        <v>3</v>
      </c>
      <c r="B7" s="2" t="s">
        <v>13</v>
      </c>
      <c r="D7" s="30"/>
      <c r="E7" s="30"/>
      <c r="F7" s="30"/>
      <c r="G7" s="30"/>
      <c r="J7"/>
      <c r="K7"/>
      <c r="L7"/>
      <c r="M7"/>
      <c r="N7"/>
      <c r="O7"/>
    </row>
    <row r="8" spans="1:15" ht="15.75" thickBot="1" x14ac:dyDescent="0.3">
      <c r="A8" s="2">
        <v>4</v>
      </c>
      <c r="B8" s="2" t="s">
        <v>2</v>
      </c>
      <c r="D8" s="31"/>
      <c r="E8" s="31"/>
      <c r="F8" s="31"/>
      <c r="G8" s="31"/>
      <c r="J8"/>
      <c r="K8"/>
      <c r="L8"/>
      <c r="M8"/>
      <c r="N8"/>
      <c r="O8"/>
    </row>
    <row r="9" spans="1:15" ht="15.75" thickBot="1" x14ac:dyDescent="0.3">
      <c r="A9" s="4" t="s">
        <v>81</v>
      </c>
      <c r="B9" s="4"/>
      <c r="C9" s="4"/>
      <c r="D9" s="20">
        <f>SUM(D5:D8)</f>
        <v>25000</v>
      </c>
      <c r="E9" s="20">
        <f>SUM(E5:E8)</f>
        <v>0</v>
      </c>
      <c r="F9" s="21">
        <f>SUM(F5:F8)</f>
        <v>0</v>
      </c>
      <c r="G9" s="22">
        <f>SUM(G5:G8)</f>
        <v>0</v>
      </c>
      <c r="J9"/>
      <c r="K9"/>
      <c r="L9"/>
      <c r="M9"/>
      <c r="N9"/>
      <c r="O9"/>
    </row>
    <row r="10" spans="1:15" x14ac:dyDescent="0.25">
      <c r="E10" s="8"/>
      <c r="F10" s="8"/>
      <c r="G10" s="8"/>
      <c r="J10"/>
      <c r="K10"/>
      <c r="L10"/>
      <c r="M10"/>
      <c r="N10"/>
      <c r="O10"/>
    </row>
    <row r="11" spans="1:15" x14ac:dyDescent="0.25">
      <c r="A11" s="3" t="s">
        <v>14</v>
      </c>
      <c r="B11" s="3"/>
      <c r="C11" s="3" t="s">
        <v>35</v>
      </c>
      <c r="D11" s="3"/>
      <c r="E11" s="10"/>
      <c r="F11" s="10"/>
      <c r="G11" s="10"/>
      <c r="J11"/>
      <c r="K11"/>
      <c r="L11"/>
      <c r="M11"/>
      <c r="N11"/>
      <c r="O11"/>
    </row>
    <row r="12" spans="1:15" x14ac:dyDescent="0.25">
      <c r="A12" s="2">
        <v>6</v>
      </c>
      <c r="B12" s="2" t="s">
        <v>85</v>
      </c>
      <c r="C12" s="33">
        <v>0</v>
      </c>
      <c r="D12" s="30"/>
      <c r="E12" s="30"/>
      <c r="F12" s="30"/>
      <c r="G12" s="30"/>
      <c r="J12"/>
      <c r="K12"/>
      <c r="L12"/>
      <c r="M12"/>
      <c r="N12"/>
      <c r="O12"/>
    </row>
    <row r="13" spans="1:15" x14ac:dyDescent="0.25">
      <c r="A13" s="2">
        <v>7</v>
      </c>
      <c r="B13" s="2" t="s">
        <v>86</v>
      </c>
      <c r="C13" s="33">
        <v>0.05</v>
      </c>
      <c r="D13" s="30">
        <v>10000</v>
      </c>
      <c r="E13" s="30">
        <v>50000</v>
      </c>
      <c r="F13" s="30"/>
      <c r="G13" s="30"/>
      <c r="J13"/>
      <c r="K13"/>
      <c r="L13"/>
      <c r="M13"/>
      <c r="N13"/>
      <c r="O13"/>
    </row>
    <row r="14" spans="1:15" x14ac:dyDescent="0.25">
      <c r="A14" s="2">
        <v>8</v>
      </c>
      <c r="B14" s="2" t="s">
        <v>87</v>
      </c>
      <c r="C14" s="33">
        <v>0.03</v>
      </c>
      <c r="D14" s="30">
        <v>25000</v>
      </c>
      <c r="E14" s="30"/>
      <c r="F14" s="30"/>
      <c r="G14" s="30"/>
      <c r="J14"/>
      <c r="K14"/>
      <c r="L14"/>
      <c r="M14"/>
      <c r="N14"/>
      <c r="O14"/>
    </row>
    <row r="15" spans="1:15" ht="15.75" thickBot="1" x14ac:dyDescent="0.3">
      <c r="A15" s="2">
        <v>9</v>
      </c>
      <c r="B15" s="2" t="s">
        <v>2</v>
      </c>
      <c r="C15" s="33">
        <v>0</v>
      </c>
      <c r="D15" s="34"/>
      <c r="E15" s="31"/>
      <c r="F15" s="31"/>
      <c r="G15" s="31"/>
      <c r="J15"/>
      <c r="K15"/>
      <c r="L15"/>
      <c r="M15"/>
      <c r="N15"/>
      <c r="O15"/>
    </row>
    <row r="16" spans="1:15" ht="15.75" thickBot="1" x14ac:dyDescent="0.3">
      <c r="A16" s="4" t="s">
        <v>82</v>
      </c>
      <c r="B16" s="4"/>
      <c r="C16" s="4"/>
      <c r="D16" s="20">
        <f>SUM(D12:D15)</f>
        <v>35000</v>
      </c>
      <c r="E16" s="20">
        <f>SUM(E12:E15)</f>
        <v>50000</v>
      </c>
      <c r="F16" s="21">
        <f t="shared" ref="F16:G16" si="0">SUM(F12:F15)</f>
        <v>0</v>
      </c>
      <c r="G16" s="22">
        <f t="shared" si="0"/>
        <v>0</v>
      </c>
      <c r="J16"/>
      <c r="K16"/>
      <c r="L16"/>
      <c r="M16"/>
      <c r="N16"/>
      <c r="O16"/>
    </row>
    <row r="17" spans="1:15" ht="15.75" thickBot="1" x14ac:dyDescent="0.3">
      <c r="E17" s="8"/>
      <c r="F17" s="8"/>
      <c r="G17" s="8"/>
      <c r="J17"/>
      <c r="K17"/>
      <c r="L17"/>
      <c r="M17"/>
      <c r="N17"/>
      <c r="O17"/>
    </row>
    <row r="18" spans="1:15" ht="15.75" thickBot="1" x14ac:dyDescent="0.3">
      <c r="A18" s="3" t="s">
        <v>83</v>
      </c>
      <c r="B18" s="3"/>
      <c r="C18" s="3"/>
      <c r="D18" s="16">
        <f>D9+D16</f>
        <v>60000</v>
      </c>
      <c r="E18" s="16">
        <f>E9+E16</f>
        <v>50000</v>
      </c>
      <c r="F18" s="17">
        <f t="shared" ref="F18:G18" si="1">F9+F16</f>
        <v>0</v>
      </c>
      <c r="G18" s="18">
        <f t="shared" si="1"/>
        <v>0</v>
      </c>
      <c r="J18"/>
      <c r="K18"/>
      <c r="L18"/>
      <c r="M18"/>
      <c r="N18"/>
      <c r="O18"/>
    </row>
    <row r="19" spans="1:15" ht="15.75" thickBot="1" x14ac:dyDescent="0.3">
      <c r="J19"/>
      <c r="K19"/>
      <c r="L19"/>
      <c r="M19"/>
      <c r="N19"/>
      <c r="O19"/>
    </row>
    <row r="20" spans="1:15" ht="15.75" thickBot="1" x14ac:dyDescent="0.3">
      <c r="A20" s="7" t="s">
        <v>84</v>
      </c>
      <c r="B20" s="7"/>
      <c r="C20" s="7"/>
      <c r="D20" s="24">
        <f>D18-'Kapitalbedarf Unternehmensgründ'!$C$25</f>
        <v>1000</v>
      </c>
      <c r="J20"/>
      <c r="K20"/>
      <c r="L20"/>
      <c r="M20"/>
      <c r="N20"/>
      <c r="O20"/>
    </row>
    <row r="21" spans="1:15" x14ac:dyDescent="0.25">
      <c r="J21"/>
      <c r="K21"/>
      <c r="L21"/>
      <c r="M21"/>
      <c r="N21"/>
      <c r="O21"/>
    </row>
    <row r="22" spans="1:15" x14ac:dyDescent="0.25">
      <c r="J22"/>
      <c r="K22"/>
      <c r="L22"/>
      <c r="M22"/>
      <c r="N22"/>
      <c r="O22"/>
    </row>
    <row r="23" spans="1:15" x14ac:dyDescent="0.25">
      <c r="A23" s="3" t="s">
        <v>70</v>
      </c>
      <c r="B23" s="3"/>
      <c r="C23" s="3"/>
      <c r="D23" s="3"/>
      <c r="E23" s="3"/>
      <c r="F23" s="3"/>
      <c r="G23" s="3"/>
      <c r="J23"/>
      <c r="K23"/>
      <c r="L23"/>
      <c r="M23"/>
      <c r="N23"/>
      <c r="O23"/>
    </row>
    <row r="24" spans="1:15" x14ac:dyDescent="0.25">
      <c r="B24" s="2" t="str">
        <f>B12</f>
        <v>Kontokorrentkredit (z. B. ~ 9%)</v>
      </c>
      <c r="D24" s="8">
        <f>D12</f>
        <v>0</v>
      </c>
      <c r="E24" s="8">
        <f>D24+E12</f>
        <v>0</v>
      </c>
      <c r="F24" s="8">
        <f>E24+E25+F12</f>
        <v>0</v>
      </c>
      <c r="G24" s="8">
        <f>F24+F25+G12</f>
        <v>0</v>
      </c>
      <c r="J24"/>
      <c r="K24"/>
      <c r="L24"/>
      <c r="M24"/>
      <c r="N24"/>
      <c r="O24"/>
    </row>
    <row r="25" spans="1:15" x14ac:dyDescent="0.25">
      <c r="B25" s="2" t="str">
        <f>B24&amp;" Tilgung (Jahresende) (-)"</f>
        <v>Kontokorrentkredit (z. B. ~ 9%) Tilgung (Jahresende) (-)</v>
      </c>
      <c r="E25" s="30"/>
      <c r="F25" s="30"/>
      <c r="G25" s="30"/>
      <c r="J25"/>
      <c r="K25"/>
      <c r="L25"/>
      <c r="M25"/>
      <c r="N25"/>
      <c r="O25"/>
    </row>
    <row r="26" spans="1:15" x14ac:dyDescent="0.25">
      <c r="B26" s="2" t="str">
        <f>B13</f>
        <v>Investitionskredit (z. B. KfW-Darlehen ~5%)</v>
      </c>
      <c r="D26" s="8">
        <f>D13</f>
        <v>10000</v>
      </c>
      <c r="E26" s="8">
        <f>D26+E13</f>
        <v>60000</v>
      </c>
      <c r="F26" s="8">
        <f>E26+E27+F13</f>
        <v>60000</v>
      </c>
      <c r="G26" s="8">
        <f>F26+F27+G13</f>
        <v>50000</v>
      </c>
      <c r="J26"/>
      <c r="K26"/>
      <c r="L26"/>
      <c r="M26"/>
      <c r="N26"/>
      <c r="O26"/>
    </row>
    <row r="27" spans="1:15" x14ac:dyDescent="0.25">
      <c r="B27" s="2" t="str">
        <f>B26&amp;" Tilgung (Jahresende) (-)"</f>
        <v>Investitionskredit (z. B. KfW-Darlehen ~5%) Tilgung (Jahresende) (-)</v>
      </c>
      <c r="E27" s="30"/>
      <c r="F27" s="30">
        <v>-10000</v>
      </c>
      <c r="G27" s="30"/>
      <c r="J27"/>
      <c r="K27"/>
      <c r="L27"/>
      <c r="M27"/>
      <c r="N27"/>
      <c r="O27"/>
    </row>
    <row r="28" spans="1:15" x14ac:dyDescent="0.25">
      <c r="B28" s="2" t="str">
        <f>B14</f>
        <v>Verwandtendarlehen/Drittmittel (mit Besicherung) (z. B. 3%)</v>
      </c>
      <c r="D28" s="8">
        <f>D14</f>
        <v>25000</v>
      </c>
      <c r="E28" s="8">
        <f>D28+E14</f>
        <v>25000</v>
      </c>
      <c r="F28" s="8">
        <f>E28+E29+F14</f>
        <v>25000</v>
      </c>
      <c r="G28" s="8">
        <f>F28+F29+G14</f>
        <v>25000</v>
      </c>
      <c r="J28"/>
      <c r="K28"/>
      <c r="L28"/>
      <c r="M28"/>
      <c r="N28"/>
      <c r="O28"/>
    </row>
    <row r="29" spans="1:15" x14ac:dyDescent="0.25">
      <c r="B29" s="2" t="str">
        <f>B28&amp;" Tilgung (Jahresende) (-)"</f>
        <v>Verwandtendarlehen/Drittmittel (mit Besicherung) (z. B. 3%) Tilgung (Jahresende) (-)</v>
      </c>
      <c r="E29" s="30"/>
      <c r="F29" s="30"/>
      <c r="G29" s="30"/>
      <c r="J29"/>
      <c r="K29"/>
      <c r="L29"/>
      <c r="M29"/>
      <c r="N29"/>
      <c r="O29"/>
    </row>
    <row r="30" spans="1:15" x14ac:dyDescent="0.25">
      <c r="B30" s="2" t="str">
        <f>B15</f>
        <v>…</v>
      </c>
      <c r="D30" s="8">
        <f>D15</f>
        <v>0</v>
      </c>
      <c r="E30" s="8">
        <f>D30+E15</f>
        <v>0</v>
      </c>
      <c r="F30" s="8">
        <f>E30+E31+F15</f>
        <v>0</v>
      </c>
      <c r="G30" s="8">
        <f>F30+F31+G15</f>
        <v>0</v>
      </c>
      <c r="J30"/>
      <c r="K30"/>
      <c r="L30"/>
      <c r="M30"/>
      <c r="N30"/>
      <c r="O30"/>
    </row>
    <row r="31" spans="1:15" x14ac:dyDescent="0.25">
      <c r="B31" s="2" t="str">
        <f>B30&amp;" Tilgung (Jahresende) (-)"</f>
        <v>… Tilgung (Jahresende) (-)</v>
      </c>
      <c r="E31" s="30"/>
      <c r="F31" s="30"/>
      <c r="G31" s="30"/>
      <c r="J31"/>
      <c r="K31"/>
      <c r="L31"/>
      <c r="M31"/>
      <c r="N31"/>
      <c r="O31"/>
    </row>
    <row r="32" spans="1:15" ht="15.75" thickBot="1" x14ac:dyDescent="0.3">
      <c r="D32" s="8"/>
      <c r="E32" s="8"/>
      <c r="F32" s="8"/>
      <c r="G32" s="8"/>
      <c r="J32"/>
      <c r="K32"/>
      <c r="L32"/>
      <c r="M32"/>
      <c r="N32"/>
      <c r="O32"/>
    </row>
    <row r="33" spans="1:15" ht="15.75" thickBot="1" x14ac:dyDescent="0.3">
      <c r="A33" s="3">
        <v>12</v>
      </c>
      <c r="B33" s="3" t="s">
        <v>57</v>
      </c>
      <c r="C33" s="3"/>
      <c r="D33" s="3"/>
      <c r="E33" s="16">
        <f>E25+E27+E29+E31</f>
        <v>0</v>
      </c>
      <c r="F33" s="16">
        <f t="shared" ref="F33:G33" si="2">F25+F27+F29+F31</f>
        <v>-10000</v>
      </c>
      <c r="G33" s="16">
        <f t="shared" si="2"/>
        <v>0</v>
      </c>
      <c r="J33"/>
      <c r="K33"/>
      <c r="L33"/>
      <c r="M33"/>
      <c r="N33"/>
      <c r="O33"/>
    </row>
    <row r="34" spans="1:15" ht="15.75" thickBot="1" x14ac:dyDescent="0.3">
      <c r="A34" s="3">
        <v>13</v>
      </c>
      <c r="B34" s="3" t="s">
        <v>43</v>
      </c>
      <c r="C34" s="3"/>
      <c r="D34" s="16"/>
      <c r="E34" s="16">
        <f>E24*$C$12+E26*$C$13+E28*$C$14+E30*$C$15</f>
        <v>3750</v>
      </c>
      <c r="F34" s="16">
        <f>F24*$C$12+F26*$C$13+F28*$C$14+F30*$C$15</f>
        <v>3750</v>
      </c>
      <c r="G34" s="16">
        <f>G24*$C$12+G26*$C$13+G28*$C$14+G30*$C$15</f>
        <v>3250</v>
      </c>
      <c r="J34"/>
      <c r="K34"/>
      <c r="L34"/>
      <c r="M34"/>
      <c r="N34"/>
      <c r="O34"/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scale="53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2070-851B-4034-BD1B-AB335B6AF77F}">
  <dimension ref="A1:F25"/>
  <sheetViews>
    <sheetView zoomScale="120" zoomScaleNormal="120" workbookViewId="0">
      <selection activeCell="F6" sqref="F6"/>
    </sheetView>
  </sheetViews>
  <sheetFormatPr baseColWidth="10" defaultRowHeight="14.25" x14ac:dyDescent="0.2"/>
  <cols>
    <col min="1" max="1" width="11.42578125" style="2"/>
    <col min="2" max="2" width="42.28515625" style="2" bestFit="1" customWidth="1"/>
    <col min="3" max="3" width="11.42578125" style="2"/>
    <col min="4" max="6" width="23.28515625" style="2" bestFit="1" customWidth="1"/>
    <col min="7" max="16384" width="11.42578125" style="2"/>
  </cols>
  <sheetData>
    <row r="1" spans="1:6" ht="18" x14ac:dyDescent="0.25">
      <c r="A1" s="5" t="s">
        <v>15</v>
      </c>
    </row>
    <row r="2" spans="1:6" x14ac:dyDescent="0.2">
      <c r="C2" s="2" t="s">
        <v>22</v>
      </c>
    </row>
    <row r="3" spans="1:6" x14ac:dyDescent="0.2">
      <c r="C3" s="2" t="s">
        <v>65</v>
      </c>
      <c r="D3" s="2" t="s">
        <v>66</v>
      </c>
      <c r="E3" s="2" t="s">
        <v>72</v>
      </c>
      <c r="F3" s="2" t="s">
        <v>73</v>
      </c>
    </row>
    <row r="5" spans="1:6" ht="15.75" customHeight="1" x14ac:dyDescent="0.2">
      <c r="A5" s="3" t="s">
        <v>16</v>
      </c>
      <c r="B5" s="3"/>
      <c r="C5" s="3"/>
      <c r="D5" s="3"/>
      <c r="E5" s="3"/>
      <c r="F5" s="3"/>
    </row>
    <row r="6" spans="1:6" ht="15.75" customHeight="1" x14ac:dyDescent="0.2">
      <c r="A6" s="2">
        <v>1</v>
      </c>
      <c r="B6" s="2" t="s">
        <v>69</v>
      </c>
      <c r="D6" s="14">
        <f>C25</f>
        <v>1000</v>
      </c>
      <c r="E6" s="14">
        <f>D25</f>
        <v>1249.9999999999709</v>
      </c>
      <c r="F6" s="14">
        <f>E25</f>
        <v>-2500.0000000000291</v>
      </c>
    </row>
    <row r="7" spans="1:6" x14ac:dyDescent="0.2">
      <c r="A7" s="2">
        <v>2</v>
      </c>
      <c r="B7" s="2" t="s">
        <v>75</v>
      </c>
      <c r="C7" s="14">
        <f>Finanzierungsplan!D18</f>
        <v>60000</v>
      </c>
      <c r="D7" s="14">
        <f>Finanzierungsplan!E18</f>
        <v>50000</v>
      </c>
      <c r="E7" s="14">
        <f>Finanzierungsplan!F18</f>
        <v>0</v>
      </c>
      <c r="F7" s="14">
        <f>Finanzierungsplan!G18</f>
        <v>0</v>
      </c>
    </row>
    <row r="8" spans="1:6" ht="15" thickBot="1" x14ac:dyDescent="0.25">
      <c r="D8" s="9"/>
      <c r="E8" s="9"/>
      <c r="F8" s="9"/>
    </row>
    <row r="9" spans="1:6" ht="15" thickBot="1" x14ac:dyDescent="0.25">
      <c r="A9" s="4">
        <v>3</v>
      </c>
      <c r="B9" s="4" t="s">
        <v>17</v>
      </c>
      <c r="C9" s="20">
        <f>SUM(C7:C8)</f>
        <v>60000</v>
      </c>
      <c r="D9" s="20">
        <f>SUM(D6:D7)</f>
        <v>51000</v>
      </c>
      <c r="E9" s="20">
        <f t="shared" ref="E9:F9" si="0">SUM(E6:E7)</f>
        <v>1249.9999999999709</v>
      </c>
      <c r="F9" s="20">
        <f t="shared" si="0"/>
        <v>-2500.0000000000291</v>
      </c>
    </row>
    <row r="10" spans="1:6" x14ac:dyDescent="0.2">
      <c r="D10" s="8"/>
      <c r="E10" s="8"/>
      <c r="F10" s="8"/>
    </row>
    <row r="11" spans="1:6" x14ac:dyDescent="0.2">
      <c r="A11" s="3" t="s">
        <v>63</v>
      </c>
      <c r="B11" s="3"/>
      <c r="C11" s="3"/>
      <c r="D11" s="10"/>
      <c r="E11" s="10"/>
      <c r="F11" s="10"/>
    </row>
    <row r="12" spans="1:6" x14ac:dyDescent="0.2">
      <c r="A12" s="2">
        <v>4</v>
      </c>
      <c r="B12" s="2" t="s">
        <v>25</v>
      </c>
      <c r="D12" s="14">
        <f>Umsatz_Aufwand!C8</f>
        <v>100000</v>
      </c>
      <c r="E12" s="14">
        <f>Umsatz_Aufwand!D8</f>
        <v>0</v>
      </c>
      <c r="F12" s="14">
        <f>Umsatz_Aufwand!E8</f>
        <v>0</v>
      </c>
    </row>
    <row r="13" spans="1:6" x14ac:dyDescent="0.2">
      <c r="D13" s="8"/>
      <c r="E13" s="8"/>
      <c r="F13" s="8"/>
    </row>
    <row r="14" spans="1:6" x14ac:dyDescent="0.2">
      <c r="A14" s="3" t="s">
        <v>64</v>
      </c>
      <c r="B14" s="3"/>
      <c r="C14" s="3"/>
      <c r="D14" s="10"/>
      <c r="E14" s="10"/>
      <c r="F14" s="10"/>
    </row>
    <row r="15" spans="1:6" x14ac:dyDescent="0.2">
      <c r="A15" s="2">
        <v>5</v>
      </c>
      <c r="B15" s="2" t="s">
        <v>55</v>
      </c>
      <c r="D15" s="14">
        <f>Umsatz_Aufwand!C14</f>
        <v>-50000</v>
      </c>
      <c r="E15" s="14">
        <f>Umsatz_Aufwand!D14</f>
        <v>0</v>
      </c>
      <c r="F15" s="14">
        <f>Umsatz_Aufwand!E14</f>
        <v>0</v>
      </c>
    </row>
    <row r="16" spans="1:6" x14ac:dyDescent="0.2">
      <c r="A16" s="2">
        <v>6</v>
      </c>
      <c r="B16" s="2" t="s">
        <v>37</v>
      </c>
      <c r="D16" s="14">
        <f>Umsatz_Aufwand!C31</f>
        <v>-101416.66666666667</v>
      </c>
      <c r="E16" s="14">
        <f>Umsatz_Aufwand!D31</f>
        <v>-5416.666666666667</v>
      </c>
      <c r="F16" s="14">
        <f>Umsatz_Aufwand!E31</f>
        <v>-4916.666666666667</v>
      </c>
    </row>
    <row r="17" spans="1:6" x14ac:dyDescent="0.2">
      <c r="A17" s="2">
        <v>7</v>
      </c>
      <c r="B17" s="2" t="s">
        <v>74</v>
      </c>
      <c r="D17" s="14">
        <f>-Umsatz_Aufwand!C29</f>
        <v>1666.6666666666667</v>
      </c>
      <c r="E17" s="14">
        <f>-Umsatz_Aufwand!D29</f>
        <v>1666.6666666666667</v>
      </c>
      <c r="F17" s="14">
        <f>-Umsatz_Aufwand!E29</f>
        <v>1666.6666666666667</v>
      </c>
    </row>
    <row r="18" spans="1:6" x14ac:dyDescent="0.2">
      <c r="A18" s="2">
        <v>8</v>
      </c>
      <c r="B18" s="2" t="s">
        <v>71</v>
      </c>
      <c r="C18" s="14">
        <f>'Kapitalbedarf Unternehmensgründ'!C25</f>
        <v>59000</v>
      </c>
    </row>
    <row r="19" spans="1:6" x14ac:dyDescent="0.2">
      <c r="A19" s="2">
        <v>9</v>
      </c>
      <c r="B19" s="2" t="s">
        <v>53</v>
      </c>
      <c r="D19" s="30"/>
      <c r="E19" s="30"/>
      <c r="F19" s="30"/>
    </row>
    <row r="20" spans="1:6" ht="15" thickBot="1" x14ac:dyDescent="0.25"/>
    <row r="21" spans="1:6" ht="15" thickBot="1" x14ac:dyDescent="0.25">
      <c r="A21" s="4">
        <v>10</v>
      </c>
      <c r="B21" s="4" t="s">
        <v>20</v>
      </c>
      <c r="C21" s="4"/>
      <c r="D21" s="20">
        <f>SUM(D15:D19)</f>
        <v>-149750.00000000003</v>
      </c>
      <c r="E21" s="20">
        <f t="shared" ref="E21:F21" si="1">SUM(E15:E19)</f>
        <v>-3750</v>
      </c>
      <c r="F21" s="20">
        <f t="shared" si="1"/>
        <v>-3250</v>
      </c>
    </row>
    <row r="22" spans="1:6" x14ac:dyDescent="0.2">
      <c r="A22" s="4" t="s">
        <v>48</v>
      </c>
      <c r="B22" s="4"/>
      <c r="C22" s="23">
        <f>C9</f>
        <v>60000</v>
      </c>
      <c r="D22" s="23">
        <f>D9</f>
        <v>51000</v>
      </c>
      <c r="E22" s="23">
        <f>E9</f>
        <v>1249.9999999999709</v>
      </c>
      <c r="F22" s="23">
        <f>F9</f>
        <v>-2500.0000000000291</v>
      </c>
    </row>
    <row r="23" spans="1:6" x14ac:dyDescent="0.2">
      <c r="A23" s="4" t="s">
        <v>19</v>
      </c>
      <c r="B23" s="4"/>
      <c r="C23" s="28"/>
      <c r="D23" s="11">
        <f>D12</f>
        <v>100000</v>
      </c>
      <c r="E23" s="11">
        <f t="shared" ref="E23:F23" si="2">E12</f>
        <v>0</v>
      </c>
      <c r="F23" s="11">
        <f t="shared" si="2"/>
        <v>0</v>
      </c>
    </row>
    <row r="24" spans="1:6" ht="15" thickBot="1" x14ac:dyDescent="0.25">
      <c r="A24" s="4" t="s">
        <v>20</v>
      </c>
      <c r="B24" s="4"/>
      <c r="C24" s="15">
        <f>-'Kapitalbedarf Unternehmensgründ'!C25</f>
        <v>-59000</v>
      </c>
      <c r="D24" s="15">
        <f>D21</f>
        <v>-149750.00000000003</v>
      </c>
      <c r="E24" s="15">
        <f>E21</f>
        <v>-3750</v>
      </c>
      <c r="F24" s="15">
        <f>F21</f>
        <v>-3250</v>
      </c>
    </row>
    <row r="25" spans="1:6" ht="15" thickBot="1" x14ac:dyDescent="0.25">
      <c r="A25" s="3" t="s">
        <v>21</v>
      </c>
      <c r="B25" s="3"/>
      <c r="C25" s="16">
        <f>C22+C23+C24</f>
        <v>1000</v>
      </c>
      <c r="D25" s="16">
        <f>D22+D23+D24</f>
        <v>1249.9999999999709</v>
      </c>
      <c r="E25" s="17">
        <f t="shared" ref="E25:F25" si="3">E22+E23+E24</f>
        <v>-2500.0000000000291</v>
      </c>
      <c r="F25" s="18">
        <f t="shared" si="3"/>
        <v>-5750.0000000000291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Doku</vt:lpstr>
      <vt:lpstr>Kapitalbedarf Unternehmensgründ</vt:lpstr>
      <vt:lpstr>Umsatz_Aufwand</vt:lpstr>
      <vt:lpstr>Finanzierungsplan</vt:lpstr>
      <vt:lpstr>Liquiditätsplanungsübersicht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Thormaehlen, Susanne</dc:creator>
  <cp:lastModifiedBy>Jennen, Joeran</cp:lastModifiedBy>
  <dcterms:created xsi:type="dcterms:W3CDTF">2023-03-09T14:06:02Z</dcterms:created>
  <dcterms:modified xsi:type="dcterms:W3CDTF">2023-09-06T09:14:37Z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5f6660-0408-47d2-ae31-f46329b4bd81_Enabled">
    <vt:lpwstr>true</vt:lpwstr>
  </property>
  <property fmtid="{D5CDD505-2E9C-101B-9397-08002B2CF9AE}" pid="3" name="MSIP_Label_d55f6660-0408-47d2-ae31-f46329b4bd81_SetDate">
    <vt:lpwstr>2023-03-09T14:06:02Z</vt:lpwstr>
  </property>
  <property fmtid="{D5CDD505-2E9C-101B-9397-08002B2CF9AE}" pid="4" name="MSIP_Label_d55f6660-0408-47d2-ae31-f46329b4bd81_Method">
    <vt:lpwstr>Standard</vt:lpwstr>
  </property>
  <property fmtid="{D5CDD505-2E9C-101B-9397-08002B2CF9AE}" pid="5" name="MSIP_Label_d55f6660-0408-47d2-ae31-f46329b4bd81_Name">
    <vt:lpwstr>General</vt:lpwstr>
  </property>
  <property fmtid="{D5CDD505-2E9C-101B-9397-08002B2CF9AE}" pid="6" name="MSIP_Label_d55f6660-0408-47d2-ae31-f46329b4bd81_SiteId">
    <vt:lpwstr>1f141cfd-a6c5-4e9a-bf84-7116c141e5f4</vt:lpwstr>
  </property>
  <property fmtid="{D5CDD505-2E9C-101B-9397-08002B2CF9AE}" pid="7" name="MSIP_Label_d55f6660-0408-47d2-ae31-f46329b4bd81_ActionId">
    <vt:lpwstr>2d5640d3-c973-4184-a931-87db432858a5</vt:lpwstr>
  </property>
  <property fmtid="{D5CDD505-2E9C-101B-9397-08002B2CF9AE}" pid="8" name="MSIP_Label_d55f6660-0408-47d2-ae31-f46329b4bd81_ContentBits">
    <vt:lpwstr>0</vt:lpwstr>
  </property>
</Properties>
</file>